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Обоснование!$A$1:$AD$47</definedName>
    <definedName name="подгруппа">#REF!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2" i="1"/>
  <c r="AA29" l="1"/>
  <c r="AA28"/>
  <c r="AA27"/>
  <c r="AA26"/>
  <c r="AA25"/>
  <c r="AB29"/>
  <c r="AD29" s="1"/>
  <c r="AB28"/>
  <c r="AD28" s="1"/>
  <c r="AB27"/>
  <c r="AD27" s="1"/>
  <c r="AB26"/>
  <c r="AD26" s="1"/>
  <c r="AB25"/>
  <c r="AD25" s="1"/>
  <c r="AB23"/>
  <c r="AC23" s="1"/>
  <c r="AA23"/>
  <c r="AC22"/>
  <c r="AA22"/>
  <c r="AB21"/>
  <c r="AC21" s="1"/>
  <c r="AA21"/>
  <c r="AB20"/>
  <c r="AC20" s="1"/>
  <c r="AA20"/>
  <c r="AB19"/>
  <c r="AC19" s="1"/>
  <c r="AA19"/>
  <c r="AC26" l="1"/>
  <c r="AC28"/>
  <c r="AC25"/>
  <c r="AC27"/>
  <c r="AC29"/>
  <c r="AD20"/>
  <c r="AD21"/>
  <c r="AD23"/>
  <c r="AD19"/>
  <c r="AD22"/>
  <c r="AC30" l="1"/>
</calcChain>
</file>

<file path=xl/comments1.xml><?xml version="1.0" encoding="utf-8"?>
<comments xmlns="http://schemas.openxmlformats.org/spreadsheetml/2006/main">
  <authors>
    <author/>
  </authors>
  <commentList>
    <comment ref="Q19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<sst xmlns="http://schemas.openxmlformats.org/spreadsheetml/2006/main" count="104" uniqueCount="87">
  <si>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</si>
  <si>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</si>
  <si>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</si>
  <si>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</si>
  <si>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</si>
  <si>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</si>
  <si>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</si>
  <si>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</si>
  <si>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</si>
  <si>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</si>
  <si>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проведению технического осмотра 182 ед. транспортных средств в 2022 г.</t>
  </si>
  <si>
    <t>Место поставки, выполнения работ или оказания услуг</t>
  </si>
  <si>
    <t>Сервисный центр контрагента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</si>
  <si>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</si>
  <si>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</si>
  <si>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</si>
  <si>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</si>
  <si>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</si>
  <si>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</si>
  <si>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</si>
  <si>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</si>
  <si>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</si>
  <si>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</si>
  <si>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</si>
  <si>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</si>
  <si>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</si>
  <si>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</si>
  <si>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</si>
  <si>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</si>
  <si>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</si>
  <si>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</si>
  <si>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</si>
  <si>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</si>
  <si>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</si>
  <si>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</si>
  <si>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</si>
  <si>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</si>
  <si>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</si>
  <si>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</si>
  <si>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</si>
  <si>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</si>
  <si>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</si>
  <si>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</si>
  <si>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</si>
  <si>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</si>
  <si>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</si>
  <si>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</si>
  <si>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</si>
  <si>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</si>
  <si>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</si>
  <si>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</si>
  <si>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</si>
  <si>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</si>
  <si>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</si>
  <si>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</si>
  <si>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</si>
  <si>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</si>
  <si>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</si>
  <si>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</si>
  <si>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</si>
  <si>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</si>
  <si>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</si>
  <si>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</si>
  <si>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</si>
  <si>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Техосмотр легковых автомобилей (М1)</t>
  </si>
  <si>
    <t>Услуга</t>
  </si>
  <si>
    <t>Техосмотр грузовых автомобилей массой до 3,5 т (N1)</t>
  </si>
  <si>
    <t>Техосмотр грузовых автомобилей массой от 3,5 до 12 т (N2)</t>
  </si>
  <si>
    <t>Техосмотр грузовых автомобилей массой более 12 т (N3)</t>
  </si>
  <si>
    <t>Техосмотр прицепов, полуприцепов массой свыше 10 т (О4)</t>
  </si>
  <si>
    <t>Повторный техосмотр</t>
  </si>
  <si>
    <t>Приложения:</t>
  </si>
  <si>
    <t>1.</t>
  </si>
  <si>
    <t>2.</t>
  </si>
  <si>
    <t>3.</t>
  </si>
  <si>
    <t>Исполнитель:</t>
  </si>
  <si>
    <t>Начальник АТЦ</t>
  </si>
  <si>
    <t>Иванов П.В.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</si>
  <si>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</si>
  <si>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</si>
  <si>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</si>
  <si>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</si>
  <si>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</si>
  <si>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</si>
  <si>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</si>
  <si>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 xml:space="preserve">
Индекс роста цен для пересчета цен 2021 г. к уровню цен 2022 г.</t>
  </si>
  <si>
    <t>Первичный техосмотр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</si>
</sst>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,"/>
    <numFmt numFmtId="168" formatCode="[$-419]dd/mm/yyyy"/>
  </numFmts>
  <fonts count="12">
    <font>
      <sz val="10"/>
      <name val="Arial"/>
      <family val="2"/>
      <charset val="1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i/>
      <sz val="1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CFFCC"/>
      </patternFill>
    </fill>
    <fill>
      <patternFill patternType="solid">
        <fgColor rgb="FFB2B2B2"/>
        <bgColor rgb="FF969696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6" fontId="11" fillId="0" borderId="0" applyBorder="0" applyProtection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 indent="1"/>
    </xf>
    <xf numFmtId="167" fontId="1" fillId="2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3" fontId="1" fillId="5" borderId="2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left" vertical="center" indent="1"/>
    </xf>
    <xf numFmtId="167" fontId="1" fillId="5" borderId="1" xfId="1" applyNumberFormat="1" applyFont="1" applyFill="1" applyBorder="1" applyAlignment="1" applyProtection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5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/>
    <xf numFmtId="0" fontId="3" fillId="0" borderId="0" xfId="0" applyFont="1"/>
    <xf numFmtId="168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8" fillId="0" borderId="1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left" vertical="center" indent="1"/>
    </xf>
    <xf numFmtId="0" fontId="1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4" fontId="1" fillId="5" borderId="9" xfId="0" applyNumberFormat="1" applyFont="1" applyFill="1" applyBorder="1" applyAlignment="1">
      <alignment horizontal="center" vertical="center" wrapText="1"/>
    </xf>
    <xf numFmtId="164" fontId="1" fillId="5" borderId="9" xfId="0" applyNumberFormat="1" applyFont="1" applyFill="1" applyBorder="1" applyAlignment="1">
      <alignment horizontal="center" vertical="center" wrapText="1"/>
    </xf>
    <xf numFmtId="165" fontId="1" fillId="5" borderId="9" xfId="0" applyNumberFormat="1" applyFont="1" applyFill="1" applyBorder="1" applyAlignment="1">
      <alignment horizontal="center" vertical="center" wrapText="1"/>
    </xf>
    <xf numFmtId="4" fontId="1" fillId="5" borderId="11" xfId="0" applyNumberFormat="1" applyFont="1" applyFill="1" applyBorder="1" applyAlignment="1">
      <alignment horizontal="center" vertical="center" wrapText="1"/>
    </xf>
    <xf numFmtId="4" fontId="8" fillId="5" borderId="12" xfId="0" applyNumberFormat="1" applyFont="1" applyFill="1" applyBorder="1" applyAlignment="1">
      <alignment horizontal="center" vertical="center"/>
    </xf>
    <xf numFmtId="4" fontId="1" fillId="5" borderId="12" xfId="0" applyNumberFormat="1" applyFont="1" applyFill="1" applyBorder="1" applyAlignment="1">
      <alignment horizontal="left" vertical="center" inden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168" fontId="1" fillId="0" borderId="6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295200</xdr:colOff>
      <xdr:row>16</xdr:row>
      <xdr:rowOff>68400</xdr:rowOff>
    </xdr:from>
    <xdr:to>
      <xdr:col>28</xdr:col>
      <xdr:colOff>442080</xdr:colOff>
      <xdr:row>17</xdr:row>
      <xdr:rowOff>91440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4636520" y="4634640"/>
          <a:ext cx="146880" cy="2228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1506240</xdr:colOff>
      <xdr:row>29</xdr:row>
      <xdr:rowOff>150120</xdr:rowOff>
    </xdr:to>
    <xdr:sp macro="" textlink="">
      <xdr:nvSpPr>
        <xdr:cNvPr id="3" name="CustomShape 1" hidden="1"/>
        <xdr:cNvSpPr/>
      </xdr:nvSpPr>
      <xdr:spPr>
        <a:xfrm>
          <a:off x="0" y="0"/>
          <a:ext cx="7647840" cy="1010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1506240</xdr:colOff>
      <xdr:row>29</xdr:row>
      <xdr:rowOff>150120</xdr:rowOff>
    </xdr:to>
    <xdr:sp macro="" textlink="">
      <xdr:nvSpPr>
        <xdr:cNvPr id="4" name="CustomShape 1" hidden="1"/>
        <xdr:cNvSpPr/>
      </xdr:nvSpPr>
      <xdr:spPr>
        <a:xfrm>
          <a:off x="0" y="0"/>
          <a:ext cx="7647840" cy="1010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1506240</xdr:colOff>
      <xdr:row>29</xdr:row>
      <xdr:rowOff>150120</xdr:rowOff>
    </xdr:to>
    <xdr:sp macro="" textlink="">
      <xdr:nvSpPr>
        <xdr:cNvPr id="5" name="CustomShape 1" hidden="1"/>
        <xdr:cNvSpPr/>
      </xdr:nvSpPr>
      <xdr:spPr>
        <a:xfrm>
          <a:off x="0" y="0"/>
          <a:ext cx="7647840" cy="1010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1506240</xdr:colOff>
      <xdr:row>29</xdr:row>
      <xdr:rowOff>150120</xdr:rowOff>
    </xdr:to>
    <xdr:sp macro="" textlink="">
      <xdr:nvSpPr>
        <xdr:cNvPr id="6" name="CustomShape 1" hidden="1"/>
        <xdr:cNvSpPr/>
      </xdr:nvSpPr>
      <xdr:spPr>
        <a:xfrm>
          <a:off x="0" y="0"/>
          <a:ext cx="7647840" cy="1010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1506240</xdr:colOff>
      <xdr:row>29</xdr:row>
      <xdr:rowOff>150120</xdr:rowOff>
    </xdr:to>
    <xdr:sp macro="" textlink="">
      <xdr:nvSpPr>
        <xdr:cNvPr id="7" name="CustomShape 1" hidden="1"/>
        <xdr:cNvSpPr/>
      </xdr:nvSpPr>
      <xdr:spPr>
        <a:xfrm>
          <a:off x="0" y="0"/>
          <a:ext cx="7647840" cy="1010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1645920</xdr:colOff>
      <xdr:row>24</xdr:row>
      <xdr:rowOff>220980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1645920</xdr:colOff>
      <xdr:row>24</xdr:row>
      <xdr:rowOff>220980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1645920</xdr:colOff>
      <xdr:row>24</xdr:row>
      <xdr:rowOff>220980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1645920</xdr:colOff>
      <xdr:row>24</xdr:row>
      <xdr:rowOff>220980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1645920</xdr:colOff>
      <xdr:row>24</xdr:row>
      <xdr:rowOff>220980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46"/>
  <sheetViews>
    <sheetView tabSelected="1" view="pageBreakPreview" topLeftCell="A13" zoomScale="85" zoomScaleNormal="70" zoomScalePageLayoutView="85" workbookViewId="0">
      <selection activeCell="K26" sqref="K26"/>
    </sheetView>
  </sheetViews>
  <sheetFormatPr defaultColWidth="8.5703125" defaultRowHeight="12.75"/>
  <cols>
    <col min="1" max="1" width="4.28515625" style="1" customWidth="1"/>
    <col min="2" max="2" width="9.5703125" style="1" customWidth="1"/>
    <col min="3" max="3" width="39" style="1" customWidth="1"/>
    <col min="4" max="4" width="10.7109375" style="1" customWidth="1"/>
    <col min="5" max="5" width="9.42578125" style="1" customWidth="1"/>
    <col min="6" max="8" width="10.7109375" style="1" hidden="1" customWidth="1"/>
    <col min="9" max="9" width="14.42578125" style="1" hidden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2.5703125" style="1" customWidth="1"/>
    <col min="31" max="1025" width="8.570312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62" t="s">
        <v>5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</row>
    <row r="6" spans="1:30" ht="19.5" customHeight="1">
      <c r="A6" s="5"/>
      <c r="B6" s="5"/>
      <c r="C6" s="6" t="s">
        <v>6</v>
      </c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</row>
    <row r="7" spans="1:30" ht="19.5" customHeight="1">
      <c r="A7" s="5"/>
      <c r="B7" s="5"/>
      <c r="C7" s="6" t="s">
        <v>7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</row>
    <row r="8" spans="1:30" ht="19.5" customHeight="1">
      <c r="A8" s="5"/>
      <c r="B8" s="5"/>
      <c r="C8" s="6" t="s">
        <v>8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</row>
    <row r="9" spans="1:30" ht="19.5" customHeight="1">
      <c r="A9" s="5"/>
      <c r="B9" s="5"/>
      <c r="C9" s="6" t="s">
        <v>9</v>
      </c>
      <c r="D9" s="63" t="s">
        <v>10</v>
      </c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</row>
    <row r="10" spans="1:30" ht="27" customHeight="1">
      <c r="A10" s="5"/>
      <c r="B10" s="5"/>
      <c r="C10" s="6" t="s">
        <v>11</v>
      </c>
      <c r="D10" s="63" t="s">
        <v>12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</row>
    <row r="11" spans="1:30" ht="45.75" customHeight="1">
      <c r="A11" s="5"/>
      <c r="B11" s="5"/>
      <c r="C11" s="6" t="s">
        <v>13</v>
      </c>
      <c r="D11" s="63" t="s">
        <v>14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</row>
    <row r="12" spans="1:30" ht="16.5" customHeight="1"/>
    <row r="13" spans="1:30" ht="16.5" customHeight="1"/>
    <row r="14" spans="1:30" ht="31.15" customHeight="1">
      <c r="A14" s="64" t="s">
        <v>15</v>
      </c>
      <c r="B14" s="64" t="s">
        <v>16</v>
      </c>
      <c r="C14" s="64" t="s">
        <v>17</v>
      </c>
      <c r="D14" s="64" t="s">
        <v>18</v>
      </c>
      <c r="E14" s="64" t="s">
        <v>19</v>
      </c>
      <c r="F14" s="64" t="s">
        <v>20</v>
      </c>
      <c r="G14" s="64"/>
      <c r="H14" s="64"/>
      <c r="I14" s="64"/>
      <c r="J14" s="64" t="s">
        <v>85</v>
      </c>
      <c r="K14" s="64" t="s">
        <v>21</v>
      </c>
      <c r="L14" s="65" t="s">
        <v>22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6" t="s">
        <v>23</v>
      </c>
      <c r="AB14" s="67" t="s">
        <v>24</v>
      </c>
      <c r="AC14" s="68" t="s">
        <v>25</v>
      </c>
      <c r="AD14" s="69" t="s">
        <v>26</v>
      </c>
    </row>
    <row r="15" spans="1:30" ht="28.5" customHeight="1">
      <c r="A15" s="64"/>
      <c r="B15" s="64"/>
      <c r="C15" s="64"/>
      <c r="D15" s="64"/>
      <c r="E15" s="64"/>
      <c r="F15" s="64" t="s">
        <v>27</v>
      </c>
      <c r="G15" s="64" t="s">
        <v>28</v>
      </c>
      <c r="H15" s="64" t="s">
        <v>29</v>
      </c>
      <c r="I15" s="64" t="s">
        <v>30</v>
      </c>
      <c r="J15" s="64"/>
      <c r="K15" s="64"/>
      <c r="L15" s="65" t="s">
        <v>31</v>
      </c>
      <c r="M15" s="65"/>
      <c r="N15" s="65"/>
      <c r="O15" s="65"/>
      <c r="P15" s="65"/>
      <c r="Q15" s="65" t="s">
        <v>32</v>
      </c>
      <c r="R15" s="65"/>
      <c r="S15" s="65"/>
      <c r="T15" s="65"/>
      <c r="U15" s="65"/>
      <c r="V15" s="64" t="s">
        <v>33</v>
      </c>
      <c r="W15" s="64"/>
      <c r="X15" s="64"/>
      <c r="Y15" s="64"/>
      <c r="Z15" s="64"/>
      <c r="AA15" s="66"/>
      <c r="AB15" s="67"/>
      <c r="AC15" s="67"/>
      <c r="AD15" s="69"/>
    </row>
    <row r="16" spans="1:30" ht="36" customHeight="1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7" t="s">
        <v>34</v>
      </c>
      <c r="M16" s="7" t="s">
        <v>35</v>
      </c>
      <c r="N16" s="7" t="s">
        <v>36</v>
      </c>
      <c r="O16" s="7" t="s">
        <v>37</v>
      </c>
      <c r="P16" s="7" t="s">
        <v>38</v>
      </c>
      <c r="Q16" s="7" t="s">
        <v>39</v>
      </c>
      <c r="R16" s="7" t="s">
        <v>40</v>
      </c>
      <c r="S16" s="7" t="s">
        <v>41</v>
      </c>
      <c r="T16" s="7" t="s">
        <v>42</v>
      </c>
      <c r="U16" s="7" t="s">
        <v>43</v>
      </c>
      <c r="V16" s="7" t="s">
        <v>44</v>
      </c>
      <c r="W16" s="7" t="s">
        <v>45</v>
      </c>
      <c r="X16" s="7" t="s">
        <v>46</v>
      </c>
      <c r="Y16" s="7" t="s">
        <v>47</v>
      </c>
      <c r="Z16" s="7" t="s">
        <v>48</v>
      </c>
      <c r="AA16" s="66"/>
      <c r="AB16" s="67"/>
      <c r="AC16" s="67"/>
      <c r="AD16" s="69"/>
    </row>
    <row r="17" spans="1:30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49</v>
      </c>
      <c r="M17" s="8" t="s">
        <v>50</v>
      </c>
      <c r="N17" s="8" t="s">
        <v>51</v>
      </c>
      <c r="O17" s="8" t="s">
        <v>52</v>
      </c>
      <c r="P17" s="8" t="s">
        <v>53</v>
      </c>
      <c r="Q17" s="8" t="s">
        <v>54</v>
      </c>
      <c r="R17" s="8" t="s">
        <v>55</v>
      </c>
      <c r="S17" s="8" t="s">
        <v>56</v>
      </c>
      <c r="T17" s="8" t="s">
        <v>57</v>
      </c>
      <c r="U17" s="8" t="s">
        <v>58</v>
      </c>
      <c r="V17" s="8" t="s">
        <v>59</v>
      </c>
      <c r="W17" s="8" t="s">
        <v>60</v>
      </c>
      <c r="X17" s="8" t="s">
        <v>61</v>
      </c>
      <c r="Y17" s="8" t="s">
        <v>62</v>
      </c>
      <c r="Z17" s="8" t="s">
        <v>63</v>
      </c>
      <c r="AA17" s="11">
        <v>13</v>
      </c>
      <c r="AB17" s="11">
        <v>14</v>
      </c>
      <c r="AC17" s="11">
        <v>15</v>
      </c>
      <c r="AD17" s="11">
        <v>16</v>
      </c>
    </row>
    <row r="18" spans="1:30" s="12" customFormat="1" ht="15.75" customHeight="1">
      <c r="A18" s="8"/>
      <c r="B18" s="9"/>
      <c r="C18" s="10" t="s">
        <v>86</v>
      </c>
      <c r="D18" s="9"/>
      <c r="E18" s="9"/>
      <c r="F18" s="9"/>
      <c r="G18" s="9"/>
      <c r="H18" s="9"/>
      <c r="I18" s="9"/>
      <c r="J18" s="9"/>
      <c r="K18" s="9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11"/>
      <c r="AB18" s="11"/>
      <c r="AC18" s="11"/>
      <c r="AD18" s="9"/>
    </row>
    <row r="19" spans="1:30" ht="39.75" customHeight="1">
      <c r="A19" s="13">
        <v>1</v>
      </c>
      <c r="B19" s="13"/>
      <c r="C19" s="45" t="s">
        <v>64</v>
      </c>
      <c r="D19" s="14" t="s">
        <v>65</v>
      </c>
      <c r="E19" s="20">
        <v>31</v>
      </c>
      <c r="F19" s="46"/>
      <c r="G19" s="16"/>
      <c r="H19" s="47"/>
      <c r="I19" s="47"/>
      <c r="J19" s="48">
        <v>1</v>
      </c>
      <c r="K19" s="16"/>
      <c r="L19" s="17">
        <v>460</v>
      </c>
      <c r="M19" s="18">
        <v>450</v>
      </c>
      <c r="N19" s="18">
        <v>460</v>
      </c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20">
        <f>COUNTIF(K19:Z19,"&gt;0")</f>
        <v>3</v>
      </c>
      <c r="AB19" s="16">
        <f>CEILING(SUM(K19:Z19)/COUNTIF(K19:Z19,"&gt;0"),0.01)</f>
        <v>456.67</v>
      </c>
      <c r="AC19" s="16">
        <f>AB19*E19</f>
        <v>14156.77</v>
      </c>
      <c r="AD19" s="15">
        <f>STDEV(K19:Z19)/AB19*100</f>
        <v>1.264261434273015</v>
      </c>
    </row>
    <row r="20" spans="1:30" ht="39.75" customHeight="1">
      <c r="A20" s="13">
        <v>2</v>
      </c>
      <c r="B20" s="13"/>
      <c r="C20" s="45" t="s">
        <v>66</v>
      </c>
      <c r="D20" s="14" t="s">
        <v>65</v>
      </c>
      <c r="E20" s="20">
        <v>29</v>
      </c>
      <c r="F20" s="46"/>
      <c r="G20" s="16"/>
      <c r="H20" s="47"/>
      <c r="I20" s="47"/>
      <c r="J20" s="48">
        <v>1</v>
      </c>
      <c r="K20" s="16"/>
      <c r="L20" s="17">
        <v>490</v>
      </c>
      <c r="M20" s="18">
        <v>480</v>
      </c>
      <c r="N20" s="18">
        <v>520</v>
      </c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20">
        <f>COUNTIF(K20:Z20,"&gt;0")</f>
        <v>3</v>
      </c>
      <c r="AB20" s="16">
        <f>CEILING(SUM(K20:Z20)/COUNTIF(K20:Z20,"&gt;0"),0.01)</f>
        <v>496.67</v>
      </c>
      <c r="AC20" s="16">
        <f>AB20*E20</f>
        <v>14403.43</v>
      </c>
      <c r="AD20" s="15">
        <f>STDEV(K20:Z20)/AB20*100</f>
        <v>4.1912456952626211</v>
      </c>
    </row>
    <row r="21" spans="1:30" ht="39.75" customHeight="1">
      <c r="A21" s="13">
        <v>3</v>
      </c>
      <c r="B21" s="13"/>
      <c r="C21" s="45" t="s">
        <v>67</v>
      </c>
      <c r="D21" s="14" t="s">
        <v>65</v>
      </c>
      <c r="E21" s="20">
        <v>61</v>
      </c>
      <c r="F21" s="46"/>
      <c r="G21" s="16"/>
      <c r="H21" s="47"/>
      <c r="I21" s="47"/>
      <c r="J21" s="48">
        <v>1</v>
      </c>
      <c r="K21" s="16"/>
      <c r="L21" s="17">
        <v>960</v>
      </c>
      <c r="M21" s="18">
        <v>950</v>
      </c>
      <c r="N21" s="18">
        <v>1100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20">
        <f>COUNTIF(K21:Z21,"&gt;0")</f>
        <v>3</v>
      </c>
      <c r="AB21" s="16">
        <f>CEILING(SUM(K21:Z21)/COUNTIF(K21:Z21,"&gt;0"),0.01)</f>
        <v>1003.34</v>
      </c>
      <c r="AC21" s="16">
        <f>AB21*E21</f>
        <v>61203.740000000005</v>
      </c>
      <c r="AD21" s="15">
        <f>STDEV(K21:Z21)/AB21*100</f>
        <v>8.3585794283154637</v>
      </c>
    </row>
    <row r="22" spans="1:30" ht="39.75" customHeight="1">
      <c r="A22" s="13">
        <v>4</v>
      </c>
      <c r="B22" s="13"/>
      <c r="C22" s="45" t="s">
        <v>68</v>
      </c>
      <c r="D22" s="14" t="s">
        <v>65</v>
      </c>
      <c r="E22" s="20">
        <v>59</v>
      </c>
      <c r="F22" s="46"/>
      <c r="G22" s="16"/>
      <c r="H22" s="47"/>
      <c r="I22" s="47"/>
      <c r="J22" s="48">
        <v>1</v>
      </c>
      <c r="K22" s="16"/>
      <c r="L22" s="17">
        <v>1040</v>
      </c>
      <c r="M22" s="18">
        <v>1000</v>
      </c>
      <c r="N22" s="18">
        <v>1140</v>
      </c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20">
        <f>COUNTIF(K22:Z22,"&gt;0")</f>
        <v>3</v>
      </c>
      <c r="AB22" s="16">
        <f>CEILING(SUM(K22:Z22)/COUNTIF(K22:Z22,"&gt;0"),0.01)</f>
        <v>1060</v>
      </c>
      <c r="AC22" s="16">
        <f>AB22*E22</f>
        <v>62540</v>
      </c>
      <c r="AD22" s="15">
        <f>STDEV(K22:Z22)/AB22*100</f>
        <v>6.802926934837715</v>
      </c>
    </row>
    <row r="23" spans="1:30" ht="39.75" customHeight="1">
      <c r="A23" s="13">
        <v>5</v>
      </c>
      <c r="B23" s="13"/>
      <c r="C23" s="45" t="s">
        <v>69</v>
      </c>
      <c r="D23" s="14" t="s">
        <v>65</v>
      </c>
      <c r="E23" s="20">
        <v>2</v>
      </c>
      <c r="F23" s="46"/>
      <c r="G23" s="16"/>
      <c r="H23" s="47"/>
      <c r="I23" s="47"/>
      <c r="J23" s="48">
        <v>1</v>
      </c>
      <c r="K23" s="16"/>
      <c r="L23" s="17">
        <v>670</v>
      </c>
      <c r="M23" s="18">
        <v>650</v>
      </c>
      <c r="N23" s="18">
        <v>700</v>
      </c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20">
        <f>COUNTIF(K23:Z23,"&gt;0")</f>
        <v>3</v>
      </c>
      <c r="AB23" s="16">
        <f>CEILING(SUM(K23:Z23)/COUNTIF(K23:Z23,"&gt;0"),0.01)</f>
        <v>673.34</v>
      </c>
      <c r="AC23" s="16">
        <f>AB23*E23</f>
        <v>1346.68</v>
      </c>
      <c r="AD23" s="15">
        <f>STDEV(K23:Z23)/AB23*100</f>
        <v>3.7375047946411324</v>
      </c>
    </row>
    <row r="24" spans="1:30" ht="11.25" customHeight="1">
      <c r="A24" s="21"/>
      <c r="B24" s="50"/>
      <c r="C24" s="51" t="s">
        <v>70</v>
      </c>
      <c r="D24" s="52"/>
      <c r="E24" s="53"/>
      <c r="F24" s="54"/>
      <c r="G24" s="54"/>
      <c r="H24" s="55"/>
      <c r="I24" s="55"/>
      <c r="J24" s="56"/>
      <c r="K24" s="57"/>
      <c r="L24" s="58"/>
      <c r="M24" s="59"/>
      <c r="N24" s="24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6"/>
      <c r="AB24" s="23"/>
      <c r="AC24" s="23"/>
      <c r="AD24" s="22"/>
    </row>
    <row r="25" spans="1:30" ht="39.75" customHeight="1">
      <c r="A25" s="13">
        <v>6</v>
      </c>
      <c r="B25" s="13"/>
      <c r="C25" s="45" t="s">
        <v>64</v>
      </c>
      <c r="D25" s="14" t="s">
        <v>65</v>
      </c>
      <c r="E25" s="20">
        <v>31</v>
      </c>
      <c r="F25" s="46"/>
      <c r="G25" s="16"/>
      <c r="H25" s="47"/>
      <c r="I25" s="47"/>
      <c r="J25" s="48">
        <v>1</v>
      </c>
      <c r="K25" s="16"/>
      <c r="L25" s="17">
        <v>230</v>
      </c>
      <c r="M25" s="18">
        <v>185</v>
      </c>
      <c r="N25" s="49">
        <v>400</v>
      </c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20">
        <f t="shared" ref="AA25:AA29" si="0">COUNTIF(K25:Z25,"&gt;0")</f>
        <v>3</v>
      </c>
      <c r="AB25" s="16">
        <f t="shared" ref="AB25:AB29" si="1">CEILING(SUM(K25:Z25)/COUNTIF(K25:Z25,"&gt;0"),0.01)</f>
        <v>271.67</v>
      </c>
      <c r="AC25" s="16">
        <f t="shared" ref="AC25:AC29" si="2">AB25*E25</f>
        <v>8421.77</v>
      </c>
      <c r="AD25" s="15">
        <f t="shared" ref="AD25:AD29" si="3">STDEV(K25:Z25)/AB25*100</f>
        <v>41.739828206215989</v>
      </c>
    </row>
    <row r="26" spans="1:30" ht="39.75" customHeight="1">
      <c r="A26" s="13">
        <v>7</v>
      </c>
      <c r="B26" s="13"/>
      <c r="C26" s="45" t="s">
        <v>66</v>
      </c>
      <c r="D26" s="14" t="s">
        <v>65</v>
      </c>
      <c r="E26" s="20">
        <v>29</v>
      </c>
      <c r="F26" s="46"/>
      <c r="G26" s="16"/>
      <c r="H26" s="47"/>
      <c r="I26" s="47"/>
      <c r="J26" s="48">
        <v>1</v>
      </c>
      <c r="K26" s="16"/>
      <c r="L26" s="17">
        <v>245</v>
      </c>
      <c r="M26" s="18">
        <v>200</v>
      </c>
      <c r="N26" s="49">
        <v>500</v>
      </c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20">
        <f t="shared" si="0"/>
        <v>3</v>
      </c>
      <c r="AB26" s="16">
        <f t="shared" si="1"/>
        <v>315</v>
      </c>
      <c r="AC26" s="16">
        <f t="shared" si="2"/>
        <v>9135</v>
      </c>
      <c r="AD26" s="15">
        <f t="shared" si="3"/>
        <v>51.36091964242361</v>
      </c>
    </row>
    <row r="27" spans="1:30" ht="39.75" customHeight="1">
      <c r="A27" s="13">
        <v>8</v>
      </c>
      <c r="B27" s="13"/>
      <c r="C27" s="45" t="s">
        <v>67</v>
      </c>
      <c r="D27" s="14" t="s">
        <v>65</v>
      </c>
      <c r="E27" s="20">
        <v>61</v>
      </c>
      <c r="F27" s="46"/>
      <c r="G27" s="16"/>
      <c r="H27" s="47"/>
      <c r="I27" s="47"/>
      <c r="J27" s="48">
        <v>1</v>
      </c>
      <c r="K27" s="16"/>
      <c r="L27" s="17">
        <v>480</v>
      </c>
      <c r="M27" s="18">
        <v>450</v>
      </c>
      <c r="N27" s="49">
        <v>900</v>
      </c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20">
        <f t="shared" si="0"/>
        <v>3</v>
      </c>
      <c r="AB27" s="16">
        <f t="shared" si="1"/>
        <v>610</v>
      </c>
      <c r="AC27" s="16">
        <f t="shared" si="2"/>
        <v>37210</v>
      </c>
      <c r="AD27" s="15">
        <f t="shared" si="3"/>
        <v>41.245067624292211</v>
      </c>
    </row>
    <row r="28" spans="1:30" ht="39.75" customHeight="1">
      <c r="A28" s="13">
        <v>9</v>
      </c>
      <c r="B28" s="13"/>
      <c r="C28" s="45" t="s">
        <v>68</v>
      </c>
      <c r="D28" s="14" t="s">
        <v>65</v>
      </c>
      <c r="E28" s="20">
        <v>59</v>
      </c>
      <c r="F28" s="46"/>
      <c r="G28" s="16"/>
      <c r="H28" s="47"/>
      <c r="I28" s="47"/>
      <c r="J28" s="48">
        <v>1</v>
      </c>
      <c r="K28" s="16"/>
      <c r="L28" s="17">
        <v>520</v>
      </c>
      <c r="M28" s="18">
        <v>490</v>
      </c>
      <c r="N28" s="49">
        <v>1000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20">
        <f t="shared" si="0"/>
        <v>3</v>
      </c>
      <c r="AB28" s="16">
        <f t="shared" si="1"/>
        <v>670</v>
      </c>
      <c r="AC28" s="16">
        <f t="shared" si="2"/>
        <v>39530</v>
      </c>
      <c r="AD28" s="15">
        <f t="shared" si="3"/>
        <v>42.713695585833385</v>
      </c>
    </row>
    <row r="29" spans="1:30" ht="39.75" customHeight="1">
      <c r="A29" s="13">
        <v>10</v>
      </c>
      <c r="B29" s="13"/>
      <c r="C29" s="45" t="s">
        <v>69</v>
      </c>
      <c r="D29" s="14" t="s">
        <v>65</v>
      </c>
      <c r="E29" s="20">
        <v>2</v>
      </c>
      <c r="F29" s="46"/>
      <c r="G29" s="16"/>
      <c r="H29" s="47"/>
      <c r="I29" s="47"/>
      <c r="J29" s="48">
        <v>1</v>
      </c>
      <c r="K29" s="16"/>
      <c r="L29" s="17">
        <v>335</v>
      </c>
      <c r="M29" s="18">
        <v>300</v>
      </c>
      <c r="N29" s="49">
        <v>600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20">
        <f t="shared" si="0"/>
        <v>3</v>
      </c>
      <c r="AB29" s="16">
        <f t="shared" si="1"/>
        <v>411.67</v>
      </c>
      <c r="AC29" s="16">
        <f t="shared" si="2"/>
        <v>823.34</v>
      </c>
      <c r="AD29" s="15">
        <f t="shared" si="3"/>
        <v>39.84686698481493</v>
      </c>
    </row>
    <row r="30" spans="1:30" ht="24" customHeight="1">
      <c r="A30" s="27"/>
      <c r="B30" s="27"/>
      <c r="C30" s="60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16"/>
      <c r="AC30" s="29">
        <f>SUM(AC19:AC29)</f>
        <v>248770.72999999998</v>
      </c>
      <c r="AD30" s="30"/>
    </row>
    <row r="31" spans="1:30" ht="7.9" customHeight="1"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2"/>
    </row>
    <row r="32" spans="1:30" s="33" customFormat="1" ht="13.5" hidden="1" customHeight="1">
      <c r="C32" s="33" t="s">
        <v>71</v>
      </c>
    </row>
    <row r="33" spans="1:30" ht="15" hidden="1" customHeight="1">
      <c r="A33" s="33"/>
      <c r="B33" s="33"/>
      <c r="C33" s="34" t="s">
        <v>72</v>
      </c>
    </row>
    <row r="34" spans="1:30" ht="15" hidden="1" customHeight="1">
      <c r="A34" s="33"/>
      <c r="B34" s="33"/>
      <c r="C34" s="34" t="s">
        <v>73</v>
      </c>
    </row>
    <row r="35" spans="1:30" ht="15" hidden="1" customHeight="1">
      <c r="A35" s="33"/>
      <c r="B35" s="33"/>
      <c r="C35" s="34" t="s">
        <v>74</v>
      </c>
    </row>
    <row r="36" spans="1:30" s="35" customFormat="1" ht="13.5" customHeight="1">
      <c r="C36" s="36" t="s">
        <v>75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30" ht="12.75" customHeight="1">
      <c r="A37" s="35"/>
      <c r="B37" s="35"/>
      <c r="C37" s="37">
        <v>44580</v>
      </c>
      <c r="D37" s="38"/>
      <c r="E37" s="38"/>
      <c r="F37" s="70" t="s">
        <v>76</v>
      </c>
      <c r="G37" s="70"/>
      <c r="H37" s="70"/>
      <c r="I37" s="70"/>
      <c r="J37" s="70"/>
      <c r="K37" s="39"/>
      <c r="L37" s="71"/>
      <c r="M37" s="71"/>
      <c r="N37" s="71"/>
      <c r="O37" s="40"/>
      <c r="P37" s="39"/>
      <c r="V37" s="72" t="s">
        <v>77</v>
      </c>
      <c r="W37" s="72"/>
      <c r="X37" s="72"/>
      <c r="Y37" s="72"/>
      <c r="Z37" s="72"/>
      <c r="AA37" s="72"/>
      <c r="AB37" s="72"/>
      <c r="AC37" s="41"/>
    </row>
    <row r="38" spans="1:30" ht="13.5" customHeight="1">
      <c r="A38" s="35"/>
      <c r="B38" s="35"/>
      <c r="C38" s="42" t="s">
        <v>78</v>
      </c>
      <c r="D38" s="38"/>
      <c r="E38" s="38"/>
      <c r="F38" s="73" t="s">
        <v>79</v>
      </c>
      <c r="G38" s="73"/>
      <c r="H38" s="73"/>
      <c r="I38" s="73"/>
      <c r="J38" s="73"/>
      <c r="L38" s="74" t="s">
        <v>80</v>
      </c>
      <c r="M38" s="74"/>
      <c r="N38" s="74"/>
      <c r="O38" s="39"/>
      <c r="P38" s="39"/>
      <c r="V38" s="73"/>
      <c r="W38" s="73"/>
      <c r="X38" s="73"/>
      <c r="Y38" s="73"/>
      <c r="Z38" s="73"/>
      <c r="AA38" s="73"/>
      <c r="AB38" s="73"/>
    </row>
    <row r="39" spans="1:30" ht="13.5" customHeight="1">
      <c r="C39" s="43"/>
    </row>
    <row r="40" spans="1:30" ht="13.5" customHeight="1">
      <c r="C40" s="36" t="s">
        <v>81</v>
      </c>
    </row>
    <row r="41" spans="1:30" ht="13.5" customHeight="1"/>
    <row r="42" spans="1:30" ht="25.35" customHeight="1">
      <c r="C42" s="37"/>
      <c r="D42" s="38"/>
      <c r="E42" s="38"/>
      <c r="F42" s="75" t="s">
        <v>82</v>
      </c>
      <c r="G42" s="75"/>
      <c r="H42" s="75"/>
      <c r="I42" s="75"/>
      <c r="J42" s="75"/>
      <c r="K42" s="44"/>
      <c r="L42" s="71"/>
      <c r="M42" s="71"/>
      <c r="N42" s="71"/>
      <c r="O42" s="39"/>
      <c r="P42" s="39"/>
      <c r="V42" s="72" t="s">
        <v>83</v>
      </c>
      <c r="W42" s="72"/>
      <c r="X42" s="72"/>
      <c r="Y42" s="72"/>
      <c r="Z42" s="72"/>
      <c r="AA42" s="72"/>
      <c r="AB42" s="72"/>
    </row>
    <row r="43" spans="1:30">
      <c r="C43" s="42" t="s">
        <v>78</v>
      </c>
      <c r="D43" s="38"/>
      <c r="E43" s="38"/>
      <c r="F43" s="73" t="s">
        <v>79</v>
      </c>
      <c r="G43" s="73"/>
      <c r="H43" s="73"/>
      <c r="I43" s="73"/>
      <c r="J43" s="73"/>
      <c r="L43" s="74" t="s">
        <v>80</v>
      </c>
      <c r="M43" s="74"/>
      <c r="N43" s="74"/>
      <c r="O43" s="39"/>
      <c r="P43" s="39"/>
      <c r="V43" s="73"/>
      <c r="W43" s="73"/>
      <c r="X43" s="73"/>
      <c r="Y43" s="73"/>
      <c r="Z43" s="73"/>
      <c r="AA43" s="73"/>
      <c r="AB43" s="73"/>
    </row>
    <row r="45" spans="1:30">
      <c r="C45" s="36" t="s">
        <v>84</v>
      </c>
    </row>
    <row r="46" spans="1:30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</row>
  </sheetData>
  <mergeCells count="40">
    <mergeCell ref="C46:AD46"/>
    <mergeCell ref="F42:J42"/>
    <mergeCell ref="L42:N42"/>
    <mergeCell ref="V42:AB42"/>
    <mergeCell ref="F43:J43"/>
    <mergeCell ref="L43:N43"/>
    <mergeCell ref="V43:AB43"/>
    <mergeCell ref="F37:J37"/>
    <mergeCell ref="L37:N37"/>
    <mergeCell ref="V37:AB37"/>
    <mergeCell ref="F38:J38"/>
    <mergeCell ref="L38:N38"/>
    <mergeCell ref="V38:AB38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D5:AC5"/>
    <mergeCell ref="D6:AC6"/>
    <mergeCell ref="D7:AC7"/>
    <mergeCell ref="D8:AC8"/>
    <mergeCell ref="D9:AC9"/>
  </mergeCells>
  <dataValidations count="1">
    <dataValidation type="list" allowBlank="1" showInputMessage="1" showErrorMessage="1" sqref="D6:AC6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1" firstPageNumber="0" fitToHeight="0" orientation="landscape" horizontalDpi="300" verticalDpi="300" r:id="rId1"/>
  <ignoredErrors>
    <ignoredError sqref="AB19:AB22 AB23:AB29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20</cp:revision>
  <cp:lastPrinted>2022-01-14T15:34:25Z</cp:lastPrinted>
  <dcterms:created xsi:type="dcterms:W3CDTF">1996-10-08T23:32:33Z</dcterms:created>
  <dcterms:modified xsi:type="dcterms:W3CDTF">2022-01-25T07:18:41Z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